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Dropbox (BIWS)\M&amp;I\Course-Revisions\Real-Estate\RE-Bonus-Case-03-Presold-Apartments\"/>
    </mc:Choice>
  </mc:AlternateContent>
  <bookViews>
    <workbookView xWindow="0" yWindow="0" windowWidth="23040" windowHeight="10668"/>
  </bookViews>
  <sheets>
    <sheet name="Development-Comps" sheetId="3" r:id="rId1"/>
    <sheet name="Residential-Comps" sheetId="7" r:id="rId2"/>
  </sheets>
  <definedNames>
    <definedName name="_xlnm.Print_Area" localSheetId="0">'Development-Comps'!$A$1:$I$22</definedName>
    <definedName name="_xlnm.Print_Area" localSheetId="1">'Residential-Comps'!$A$1:$J$18</definedName>
  </definedNames>
  <calcPr calcId="152511" calcMode="autoNoTable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" i="7" l="1"/>
  <c r="H14" i="7"/>
  <c r="H10" i="7"/>
  <c r="H12" i="7"/>
  <c r="H9" i="7"/>
  <c r="F11" i="7"/>
  <c r="H11" i="7" s="1"/>
  <c r="F13" i="7"/>
  <c r="G13" i="3" l="1"/>
  <c r="G15" i="3"/>
  <c r="G17" i="3"/>
  <c r="G16" i="3"/>
  <c r="G10" i="3" l="1"/>
  <c r="G12" i="3"/>
  <c r="G11" i="3"/>
  <c r="G9" i="3"/>
  <c r="G17" i="7" l="1"/>
  <c r="F17" i="7"/>
  <c r="H13" i="7"/>
  <c r="H17" i="7" s="1"/>
  <c r="F19" i="3" l="1"/>
  <c r="E19" i="3"/>
  <c r="F21" i="3"/>
  <c r="E21" i="3"/>
  <c r="G14" i="3"/>
  <c r="G19" i="3" l="1"/>
  <c r="G21" i="3" l="1"/>
</calcChain>
</file>

<file path=xl/sharedStrings.xml><?xml version="1.0" encoding="utf-8"?>
<sst xmlns="http://schemas.openxmlformats.org/spreadsheetml/2006/main" count="83" uniqueCount="73">
  <si>
    <t># Units:</t>
  </si>
  <si>
    <t>Avg. Unit</t>
  </si>
  <si>
    <t>Neighborhood:</t>
  </si>
  <si>
    <t>Median:</t>
  </si>
  <si>
    <t>Comments:</t>
  </si>
  <si>
    <t>Total or Average:</t>
  </si>
  <si>
    <t>Property / Address:</t>
  </si>
  <si>
    <t>Development Name:</t>
  </si>
  <si>
    <t>Imirim Residential Development</t>
  </si>
  <si>
    <t>Santana and Freguesia do Ó</t>
  </si>
  <si>
    <t># Net Rentable</t>
  </si>
  <si>
    <t>Square Meters:</t>
  </si>
  <si>
    <t>Parque Global</t>
  </si>
  <si>
    <t>Mixed-use development; similar amenities; aimed at wealthy residents.</t>
  </si>
  <si>
    <t>Pinheiros</t>
  </si>
  <si>
    <t>Interclube Residential Development</t>
  </si>
  <si>
    <t>Socorro</t>
  </si>
  <si>
    <t>Spazio Fellicitá Residential Development</t>
  </si>
  <si>
    <t>Tatuapé</t>
  </si>
  <si>
    <t>Brooklin Novo</t>
  </si>
  <si>
    <t>Mixed-use development with 5 office towers, 1 hotel, and 1 retail tower; similar amenities.</t>
  </si>
  <si>
    <t>Parque da Cidade</t>
  </si>
  <si>
    <t>Mix of 2-BR and 3-BR units; 13 towers; middle-income development; inferior amenities.</t>
  </si>
  <si>
    <t>Mix of 2-BR and 3-BR units; 4 towers; middle-income development; inferior amenities.</t>
  </si>
  <si>
    <t>RSVP</t>
  </si>
  <si>
    <t>Jardim das Acacias</t>
  </si>
  <si>
    <t>3 towers; similar amenities; close to major shopping center.</t>
  </si>
  <si>
    <t>Praça São Paulo - Residencial</t>
  </si>
  <si>
    <t>Verde Morumbi</t>
  </si>
  <si>
    <t>1 mixed-use tower; 100 hotel rooms and 16 shops; inferior amenities.</t>
  </si>
  <si>
    <t>Vila Cordeiro</t>
  </si>
  <si>
    <t>Comparable Property Developments for V:House (Av. Eusébio Matoso, 218 – Pinheiros) with at least 5,000 Net Rentable Square Meters</t>
  </si>
  <si>
    <t>Homenagem Jaçanã - Fase 1 &amp; 2</t>
  </si>
  <si>
    <t>2 residential towers of 22 floors each; 367 parking spaces; inferior amenities.</t>
  </si>
  <si>
    <t>Parque Edu Chaves</t>
  </si>
  <si>
    <t>Vila Suzana</t>
  </si>
  <si>
    <t>3 residential towers; mix of 2-BR, 3-BR, and 4-BR units; similar amenities.</t>
  </si>
  <si>
    <t>V:House - Investment Analysis Model - Comparable Properties Up for Sale</t>
  </si>
  <si>
    <t>(R$ BRL in R$ as Stated, Unless Otherwise Noted)</t>
  </si>
  <si>
    <t>Unit Size</t>
  </si>
  <si>
    <t>in Square Meters:</t>
  </si>
  <si>
    <t>Square Meter:</t>
  </si>
  <si>
    <t>Beach Condos - Praia Grande</t>
  </si>
  <si>
    <t>Construction</t>
  </si>
  <si>
    <t>Status:</t>
  </si>
  <si>
    <t>Under Constr.</t>
  </si>
  <si>
    <t>2-BR and 3-BR units; 2 towers of 35 floors each; 1-2 garage spaces.</t>
  </si>
  <si>
    <t>Praia Grande</t>
  </si>
  <si>
    <t>Chácara Klabin</t>
  </si>
  <si>
    <t>São Paulo Luxury Apartments</t>
  </si>
  <si>
    <t>3-BR and 4-BR units; up to 371 sq. m. units; inferior amenities.</t>
  </si>
  <si>
    <t>Apartment in Moema</t>
  </si>
  <si>
    <t>Moema</t>
  </si>
  <si>
    <t>Morumbi</t>
  </si>
  <si>
    <t xml:space="preserve">Luxury Apartment in São Paulo </t>
  </si>
  <si>
    <t>Completed</t>
  </si>
  <si>
    <t>Luxury tower with 1 apartment per floor; 8th floor unit; 2 acres of private gardens; superior amenities.</t>
  </si>
  <si>
    <t>Jardim Paulista</t>
  </si>
  <si>
    <t>3-BR unit; renovated in Aug 2014; 3rd floor of 12-floor building; similar amenities.</t>
  </si>
  <si>
    <t>Sao002 - Apartment</t>
  </si>
  <si>
    <t>Offplan Penthouse - Pinheiros</t>
  </si>
  <si>
    <t>4-BR unit; 2 garages; similar amenities.</t>
  </si>
  <si>
    <t>Apartment in Trianon-Masp</t>
  </si>
  <si>
    <t>Trianon-Masp</t>
  </si>
  <si>
    <t>2-BR unit; next to Avenida Paulista; inferior amenities.</t>
  </si>
  <si>
    <t>V:House - Investment Analysis Model - Comparable Properties Under Development</t>
  </si>
  <si>
    <t>Asking Price</t>
  </si>
  <si>
    <t>per Unit:</t>
  </si>
  <si>
    <t>Asking Price per</t>
  </si>
  <si>
    <t>1-BR flat; garage for 1 car; similar amenities.</t>
  </si>
  <si>
    <t>Slightly inferior amenities; 376 parking spots; all 2-BR units.</t>
  </si>
  <si>
    <t>Comparable "For Sale" Properties for V:House - Unit Sizes Between 40 and 500 Square Meters</t>
  </si>
  <si>
    <t>Size in SQM: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</si>
</sst>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4" formatCode="_(&quot;$&quot;* #,##0.00_);_(&quot;$&quot;* \(#,##0.00\);_(&quot;$&quot;* &quot;-&quot;??_);_(@_)"/>
    <numFmt numFmtId="164" formatCode="#,##0.0"/>
    <numFmt numFmtId="165" formatCode="_-[$R$-416]\ * #,##0_-;\-[$R$-416]\ * #,##0_-;_-[$R$-416]\ * &quot;-&quot;_-;_-@_-"/>
  </numFmts>
  <fonts count="13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indexed="9"/>
      <name val="Calibri"/>
      <family val="2"/>
      <scheme val="minor"/>
    </font>
    <font>
      <b/>
      <u/>
      <sz val="11"/>
      <color indexed="9"/>
      <name val="Calibri"/>
      <family val="2"/>
      <scheme val="minor"/>
    </font>
    <font>
      <sz val="11"/>
      <color rgb="FF0000FF"/>
      <name val="Calibri"/>
      <family val="2"/>
    </font>
    <font>
      <b/>
      <sz val="11"/>
      <name val="Calibri"/>
      <family val="2"/>
    </font>
    <font>
      <sz val="11"/>
      <name val="Calibri"/>
      <family val="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9" fillId="0" borderId="0"/>
    <xf numFmtId="0" fontId="8" fillId="0" borderId="0"/>
    <xf numFmtId="0" fontId="8" fillId="0" borderId="0"/>
  </cellStyleXfs>
  <cellXfs count="41">
    <xf numFmtId="0" fontId="0" fillId="0" borderId="0" xfId="0"/>
    <xf numFmtId="0" fontId="2" fillId="2" borderId="1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3" borderId="0" xfId="0" applyFont="1" applyFill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3" fontId="4" fillId="0" borderId="0" xfId="0" applyNumberFormat="1" applyFont="1" applyAlignment="1">
      <alignment horizontal="center"/>
    </xf>
    <xf numFmtId="10" fontId="5" fillId="0" borderId="0" xfId="0" applyNumberFormat="1" applyFont="1" applyBorder="1" applyAlignment="1">
      <alignment horizontal="center"/>
    </xf>
    <xf numFmtId="10" fontId="6" fillId="0" borderId="0" xfId="0" applyNumberFormat="1" applyFont="1" applyAlignment="1">
      <alignment horizontal="center" wrapText="1"/>
    </xf>
    <xf numFmtId="0" fontId="1" fillId="4" borderId="3" xfId="0" applyFont="1" applyFill="1" applyBorder="1"/>
    <xf numFmtId="0" fontId="0" fillId="4" borderId="2" xfId="0" applyFill="1" applyBorder="1"/>
    <xf numFmtId="3" fontId="5" fillId="4" borderId="2" xfId="0" applyNumberFormat="1" applyFont="1" applyFill="1" applyBorder="1" applyAlignment="1">
      <alignment horizontal="center"/>
    </xf>
    <xf numFmtId="0" fontId="10" fillId="0" borderId="0" xfId="1" applyNumberFormat="1" applyFont="1" applyBorder="1"/>
    <xf numFmtId="0" fontId="8" fillId="0" borderId="0" xfId="2"/>
    <xf numFmtId="0" fontId="9" fillId="0" borderId="0" xfId="1" applyNumberFormat="1" applyFont="1" applyBorder="1"/>
    <xf numFmtId="0" fontId="8" fillId="0" borderId="0" xfId="2" applyFont="1" applyFill="1" applyBorder="1"/>
    <xf numFmtId="0" fontId="9" fillId="0" borderId="0" xfId="1" applyFont="1" applyFill="1" applyBorder="1"/>
    <xf numFmtId="0" fontId="2" fillId="2" borderId="1" xfId="2" applyFont="1" applyFill="1" applyBorder="1" applyAlignment="1">
      <alignment horizontal="left"/>
    </xf>
    <xf numFmtId="0" fontId="3" fillId="2" borderId="1" xfId="2" applyFont="1" applyFill="1" applyBorder="1" applyAlignment="1">
      <alignment horizontal="left"/>
    </xf>
    <xf numFmtId="0" fontId="9" fillId="0" borderId="0" xfId="1" applyFont="1" applyFill="1" applyBorder="1" applyAlignment="1"/>
    <xf numFmtId="0" fontId="8" fillId="3" borderId="0" xfId="2" applyFill="1" applyAlignment="1">
      <alignment horizontal="center"/>
    </xf>
    <xf numFmtId="0" fontId="1" fillId="3" borderId="0" xfId="2" applyFont="1" applyFill="1" applyAlignment="1">
      <alignment horizontal="center"/>
    </xf>
    <xf numFmtId="0" fontId="1" fillId="3" borderId="1" xfId="2" applyFont="1" applyFill="1" applyBorder="1" applyAlignment="1">
      <alignment horizontal="center"/>
    </xf>
    <xf numFmtId="44" fontId="8" fillId="0" borderId="0" xfId="2" applyNumberFormat="1"/>
    <xf numFmtId="41" fontId="4" fillId="0" borderId="0" xfId="2" applyNumberFormat="1" applyFont="1"/>
    <xf numFmtId="0" fontId="1" fillId="5" borderId="3" xfId="2" applyFont="1" applyFill="1" applyBorder="1"/>
    <xf numFmtId="0" fontId="8" fillId="5" borderId="2" xfId="2" applyFill="1" applyBorder="1"/>
    <xf numFmtId="0" fontId="11" fillId="0" borderId="0" xfId="1" applyFont="1" applyFill="1" applyBorder="1"/>
    <xf numFmtId="164" fontId="0" fillId="0" borderId="0" xfId="0" applyNumberFormat="1" applyAlignment="1">
      <alignment horizontal="center"/>
    </xf>
    <xf numFmtId="164" fontId="5" fillId="4" borderId="4" xfId="0" applyNumberFormat="1" applyFont="1" applyFill="1" applyBorder="1" applyAlignment="1">
      <alignment horizontal="center"/>
    </xf>
    <xf numFmtId="165" fontId="7" fillId="0" borderId="0" xfId="0" applyNumberFormat="1" applyFont="1" applyFill="1" applyBorder="1" applyProtection="1">
      <protection locked="0"/>
    </xf>
    <xf numFmtId="0" fontId="0" fillId="0" borderId="0" xfId="2" applyFont="1"/>
    <xf numFmtId="0" fontId="0" fillId="0" borderId="0" xfId="2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3" fillId="2" borderId="0" xfId="2" applyFont="1" applyFill="1" applyBorder="1" applyAlignment="1">
      <alignment horizontal="left"/>
    </xf>
    <xf numFmtId="44" fontId="5" fillId="0" borderId="0" xfId="2" applyNumberFormat="1" applyFont="1" applyFill="1" applyBorder="1"/>
    <xf numFmtId="165" fontId="12" fillId="0" borderId="0" xfId="0" applyNumberFormat="1" applyFont="1" applyFill="1" applyBorder="1" applyProtection="1">
      <protection locked="0"/>
    </xf>
    <xf numFmtId="41" fontId="6" fillId="0" borderId="0" xfId="2" applyNumberFormat="1" applyFont="1"/>
    <xf numFmtId="164" fontId="5" fillId="5" borderId="2" xfId="2" applyNumberFormat="1" applyFont="1" applyFill="1" applyBorder="1" applyAlignment="1">
      <alignment horizontal="center"/>
    </xf>
    <xf numFmtId="165" fontId="5" fillId="5" borderId="4" xfId="2" applyNumberFormat="1" applyFont="1" applyFill="1" applyBorder="1"/>
    <xf numFmtId="165" fontId="5" fillId="5" borderId="2" xfId="2" applyNumberFormat="1" applyFont="1" applyFill="1" applyBorder="1"/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colors>
    <mruColors>
      <color rgb="FFDDEBF7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H21"/>
  <sheetViews>
    <sheetView showGridLines="0" tabSelected="1" topLeftCell="A4" zoomScaleNormal="100" zoomScaleSheetLayoutView="85" workbookViewId="0">
      <selection activeCell="A4" sqref="A4"/>
    </sheetView>
  </sheetViews>
  <sheetFormatPr defaultRowHeight="14.4" x14ac:dyDescent="0.3"/>
  <cols>
    <col min="1" max="2" width="2.77734375" customWidth="1"/>
    <col min="3" max="3" width="34.21875" customWidth="1"/>
    <col min="4" max="4" width="23.77734375" customWidth="1"/>
    <col min="5" max="5" width="7.33203125" customWidth="1"/>
    <col min="6" max="6" width="13.88671875" customWidth="1"/>
    <col min="7" max="7" width="11.33203125" customWidth="1"/>
    <col min="8" max="8" width="28.88671875" customWidth="1"/>
    <col min="9" max="9" width="2.77734375" customWidth="1"/>
  </cols>
  <sheetData>
    <row r="2" spans="2:8" ht="18" x14ac:dyDescent="0.35">
      <c r="B2" s="12" t="s">
        <v>65</v>
      </c>
    </row>
    <row r="3" spans="2:8" x14ac:dyDescent="0.3">
      <c r="B3" s="14" t="s">
        <v>38</v>
      </c>
    </row>
    <row r="5" spans="2:8" x14ac:dyDescent="0.3">
      <c r="B5" s="1" t="s">
        <v>31</v>
      </c>
      <c r="C5" s="1"/>
      <c r="D5" s="2"/>
      <c r="E5" s="2"/>
      <c r="F5" s="2"/>
      <c r="G5" s="2"/>
      <c r="H5" s="2"/>
    </row>
    <row r="7" spans="2:8" x14ac:dyDescent="0.3">
      <c r="C7" s="5"/>
      <c r="D7" s="5"/>
      <c r="E7" s="5"/>
      <c r="F7" s="3" t="s">
        <v>10</v>
      </c>
      <c r="G7" s="3" t="s">
        <v>1</v>
      </c>
      <c r="H7" s="3"/>
    </row>
    <row r="8" spans="2:8" x14ac:dyDescent="0.3">
      <c r="C8" s="4" t="s">
        <v>7</v>
      </c>
      <c r="D8" s="4" t="s">
        <v>2</v>
      </c>
      <c r="E8" s="4" t="s">
        <v>0</v>
      </c>
      <c r="F8" s="4" t="s">
        <v>11</v>
      </c>
      <c r="G8" s="4" t="s">
        <v>72</v>
      </c>
      <c r="H8" s="4" t="s">
        <v>4</v>
      </c>
    </row>
    <row r="9" spans="2:8" ht="43.2" x14ac:dyDescent="0.3">
      <c r="C9" t="s">
        <v>12</v>
      </c>
      <c r="D9" t="s">
        <v>14</v>
      </c>
      <c r="E9" s="6">
        <v>672</v>
      </c>
      <c r="F9" s="6">
        <v>132977.37600000002</v>
      </c>
      <c r="G9" s="28">
        <f t="shared" ref="G9:G17" si="0">+F9/E9</f>
        <v>197.88300000000004</v>
      </c>
      <c r="H9" s="8" t="s">
        <v>13</v>
      </c>
    </row>
    <row r="10" spans="2:8" ht="43.2" x14ac:dyDescent="0.3">
      <c r="C10" t="s">
        <v>21</v>
      </c>
      <c r="D10" t="s">
        <v>19</v>
      </c>
      <c r="E10" s="6">
        <v>612</v>
      </c>
      <c r="F10" s="6">
        <v>82000</v>
      </c>
      <c r="G10" s="28">
        <f t="shared" si="0"/>
        <v>133.98692810457516</v>
      </c>
      <c r="H10" s="8" t="s">
        <v>20</v>
      </c>
    </row>
    <row r="11" spans="2:8" ht="43.2" x14ac:dyDescent="0.3">
      <c r="C11" t="s">
        <v>15</v>
      </c>
      <c r="D11" t="s">
        <v>16</v>
      </c>
      <c r="E11" s="6">
        <v>876</v>
      </c>
      <c r="F11" s="6">
        <v>55926</v>
      </c>
      <c r="G11" s="28">
        <f t="shared" si="0"/>
        <v>63.842465753424655</v>
      </c>
      <c r="H11" s="8" t="s">
        <v>22</v>
      </c>
    </row>
    <row r="12" spans="2:8" ht="43.2" x14ac:dyDescent="0.3">
      <c r="C12" t="s">
        <v>17</v>
      </c>
      <c r="D12" t="s">
        <v>18</v>
      </c>
      <c r="E12" s="6">
        <v>400</v>
      </c>
      <c r="F12" s="6">
        <v>19698</v>
      </c>
      <c r="G12" s="28">
        <f t="shared" si="0"/>
        <v>49.244999999999997</v>
      </c>
      <c r="H12" s="8" t="s">
        <v>23</v>
      </c>
    </row>
    <row r="13" spans="2:8" ht="43.2" x14ac:dyDescent="0.3">
      <c r="C13" t="s">
        <v>28</v>
      </c>
      <c r="D13" t="s">
        <v>35</v>
      </c>
      <c r="E13" s="6">
        <v>400</v>
      </c>
      <c r="F13" s="6">
        <v>17178.55</v>
      </c>
      <c r="G13" s="28">
        <f t="shared" si="0"/>
        <v>42.946374999999996</v>
      </c>
      <c r="H13" s="8" t="s">
        <v>36</v>
      </c>
    </row>
    <row r="14" spans="2:8" ht="28.8" x14ac:dyDescent="0.3">
      <c r="C14" t="s">
        <v>8</v>
      </c>
      <c r="D14" t="s">
        <v>9</v>
      </c>
      <c r="E14" s="6">
        <v>335</v>
      </c>
      <c r="F14" s="6">
        <v>16536</v>
      </c>
      <c r="G14" s="28">
        <f t="shared" si="0"/>
        <v>49.361194029850743</v>
      </c>
      <c r="H14" s="8" t="s">
        <v>70</v>
      </c>
    </row>
    <row r="15" spans="2:8" ht="43.2" x14ac:dyDescent="0.3">
      <c r="C15" t="s">
        <v>32</v>
      </c>
      <c r="D15" t="s">
        <v>34</v>
      </c>
      <c r="E15" s="6">
        <v>362</v>
      </c>
      <c r="F15" s="6">
        <v>14312.27</v>
      </c>
      <c r="G15" s="28">
        <f t="shared" si="0"/>
        <v>39.536657458563539</v>
      </c>
      <c r="H15" s="8" t="s">
        <v>33</v>
      </c>
    </row>
    <row r="16" spans="2:8" ht="28.8" x14ac:dyDescent="0.3">
      <c r="C16" t="s">
        <v>24</v>
      </c>
      <c r="D16" t="s">
        <v>25</v>
      </c>
      <c r="E16" s="6">
        <v>320</v>
      </c>
      <c r="F16" s="6">
        <v>12809.69</v>
      </c>
      <c r="G16" s="28">
        <f t="shared" si="0"/>
        <v>40.030281250000002</v>
      </c>
      <c r="H16" s="8" t="s">
        <v>26</v>
      </c>
    </row>
    <row r="17" spans="3:8" ht="43.2" x14ac:dyDescent="0.3">
      <c r="C17" t="s">
        <v>27</v>
      </c>
      <c r="D17" t="s">
        <v>30</v>
      </c>
      <c r="E17" s="6">
        <v>157</v>
      </c>
      <c r="F17" s="6">
        <v>9865</v>
      </c>
      <c r="G17" s="28">
        <f t="shared" si="0"/>
        <v>62.834394904458598</v>
      </c>
      <c r="H17" s="8" t="s">
        <v>29</v>
      </c>
    </row>
    <row r="19" spans="3:8" x14ac:dyDescent="0.3">
      <c r="C19" s="9" t="s">
        <v>5</v>
      </c>
      <c r="D19" s="10"/>
      <c r="E19" s="11">
        <f>SUM(E9:E17)</f>
        <v>4134</v>
      </c>
      <c r="F19" s="11">
        <f>SUM(F9:F17)</f>
        <v>361302.88600000006</v>
      </c>
      <c r="G19" s="29">
        <f>+F19/E19</f>
        <v>87.39789211417515</v>
      </c>
    </row>
    <row r="21" spans="3:8" x14ac:dyDescent="0.3">
      <c r="C21" s="9" t="s">
        <v>3</v>
      </c>
      <c r="D21" s="10"/>
      <c r="E21" s="11">
        <f>MEDIAN(E9:E17)</f>
        <v>400</v>
      </c>
      <c r="F21" s="11">
        <f>MEDIAN(F9:F17)</f>
        <v>17178.55</v>
      </c>
      <c r="G21" s="29">
        <f>MEDIAN(G9:G17)</f>
        <v>49.361194029850743</v>
      </c>
      <c r="H21" s="7"/>
    </row>
  </sheetData>
  <sortState ref="B9:H17">
    <sortCondition descending="1" ref="F9:F17"/>
  </sortState>
  <pageMargins left="0.7" right="0.7" top="0.75" bottom="0.75" header="0.3" footer="0.3"/>
  <pageSetup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X95"/>
  <sheetViews>
    <sheetView showGridLines="0" zoomScaleNormal="100" workbookViewId="0">
      <selection activeCell="B2" sqref="B2"/>
    </sheetView>
  </sheetViews>
  <sheetFormatPr defaultRowHeight="14.4" x14ac:dyDescent="0.3"/>
  <cols>
    <col min="1" max="2" width="2.77734375" style="13" customWidth="1"/>
    <col min="3" max="3" width="29.33203125" style="13" customWidth="1"/>
    <col min="4" max="5" width="13.88671875" style="13" customWidth="1"/>
    <col min="6" max="6" width="15.88671875" style="13" customWidth="1"/>
    <col min="7" max="7" width="13.88671875" style="13" customWidth="1"/>
    <col min="8" max="8" width="14.44140625" style="13" customWidth="1"/>
    <col min="9" max="9" width="30.77734375" style="13" customWidth="1"/>
    <col min="10" max="11" width="2.77734375" style="13" customWidth="1"/>
    <col min="12" max="21" width="12.44140625" style="13" customWidth="1"/>
    <col min="22" max="16384" width="8.88671875" style="13"/>
  </cols>
  <sheetData>
    <row r="2" spans="2:24" ht="18" x14ac:dyDescent="0.35">
      <c r="B2" s="12" t="s">
        <v>37</v>
      </c>
    </row>
    <row r="3" spans="2:24" x14ac:dyDescent="0.3">
      <c r="B3" s="14" t="s">
        <v>38</v>
      </c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</row>
    <row r="4" spans="2:24" x14ac:dyDescent="0.3"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5"/>
      <c r="W4" s="15"/>
      <c r="X4" s="15"/>
    </row>
    <row r="5" spans="2:24" x14ac:dyDescent="0.3">
      <c r="B5" s="17" t="s">
        <v>71</v>
      </c>
      <c r="C5" s="17"/>
      <c r="D5" s="18"/>
      <c r="E5" s="18"/>
      <c r="F5" s="18"/>
      <c r="G5" s="18"/>
      <c r="H5" s="18"/>
      <c r="I5" s="34"/>
      <c r="K5" s="16"/>
      <c r="L5" s="16"/>
      <c r="M5" s="16"/>
      <c r="N5" s="19"/>
      <c r="O5" s="19"/>
      <c r="P5" s="19"/>
      <c r="Q5" s="19"/>
      <c r="R5" s="19"/>
      <c r="S5" s="19"/>
      <c r="T5" s="19"/>
      <c r="U5" s="19"/>
      <c r="V5" s="15"/>
      <c r="W5" s="15"/>
      <c r="X5" s="15"/>
    </row>
    <row r="6" spans="2:24" x14ac:dyDescent="0.3">
      <c r="K6" s="16"/>
      <c r="L6" s="16"/>
      <c r="M6" s="16"/>
      <c r="N6" s="19"/>
      <c r="O6" s="19"/>
      <c r="P6" s="19"/>
      <c r="Q6" s="19"/>
      <c r="R6" s="19"/>
      <c r="S6" s="19"/>
      <c r="T6" s="19"/>
      <c r="U6" s="19"/>
      <c r="V6" s="15"/>
      <c r="W6" s="15"/>
      <c r="X6" s="15"/>
    </row>
    <row r="7" spans="2:24" x14ac:dyDescent="0.3">
      <c r="C7" s="20"/>
      <c r="D7" s="20"/>
      <c r="E7" s="21" t="s">
        <v>43</v>
      </c>
      <c r="F7" s="3" t="s">
        <v>39</v>
      </c>
      <c r="G7" s="21" t="s">
        <v>66</v>
      </c>
      <c r="H7" s="21" t="s">
        <v>68</v>
      </c>
      <c r="I7" s="3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5"/>
      <c r="W7" s="15"/>
      <c r="X7" s="15"/>
    </row>
    <row r="8" spans="2:24" x14ac:dyDescent="0.3">
      <c r="C8" s="22" t="s">
        <v>6</v>
      </c>
      <c r="D8" s="22" t="s">
        <v>2</v>
      </c>
      <c r="E8" s="22" t="s">
        <v>44</v>
      </c>
      <c r="F8" s="4" t="s">
        <v>40</v>
      </c>
      <c r="G8" s="22" t="s">
        <v>67</v>
      </c>
      <c r="H8" s="22" t="s">
        <v>41</v>
      </c>
      <c r="I8" s="4" t="s">
        <v>4</v>
      </c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5"/>
      <c r="W8" s="15"/>
      <c r="X8" s="15"/>
    </row>
    <row r="9" spans="2:24" ht="43.2" x14ac:dyDescent="0.3">
      <c r="C9" s="31" t="s">
        <v>54</v>
      </c>
      <c r="D9" s="31" t="s">
        <v>53</v>
      </c>
      <c r="E9" s="32" t="s">
        <v>55</v>
      </c>
      <c r="F9" s="33">
        <v>500</v>
      </c>
      <c r="G9" s="30">
        <v>4500000</v>
      </c>
      <c r="H9" s="36">
        <f t="shared" ref="H9:H15" si="0">+G9/F9</f>
        <v>9000</v>
      </c>
      <c r="I9" s="8" t="s">
        <v>56</v>
      </c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5"/>
      <c r="W9" s="15"/>
      <c r="X9" s="15"/>
    </row>
    <row r="10" spans="2:24" ht="28.8" x14ac:dyDescent="0.3">
      <c r="C10" s="31" t="s">
        <v>60</v>
      </c>
      <c r="D10" s="31" t="s">
        <v>14</v>
      </c>
      <c r="E10" s="32" t="s">
        <v>45</v>
      </c>
      <c r="F10" s="33">
        <v>274</v>
      </c>
      <c r="G10" s="24">
        <v>4700000</v>
      </c>
      <c r="H10" s="37">
        <f t="shared" si="0"/>
        <v>17153.284671532845</v>
      </c>
      <c r="I10" s="8" t="s">
        <v>61</v>
      </c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5"/>
      <c r="W10" s="15"/>
      <c r="X10" s="15"/>
    </row>
    <row r="11" spans="2:24" ht="28.8" x14ac:dyDescent="0.3">
      <c r="C11" s="31" t="s">
        <v>49</v>
      </c>
      <c r="D11" s="31" t="s">
        <v>48</v>
      </c>
      <c r="E11" s="32" t="s">
        <v>45</v>
      </c>
      <c r="F11" s="33">
        <f>(159+371)/2</f>
        <v>265</v>
      </c>
      <c r="G11" s="24">
        <v>1833230</v>
      </c>
      <c r="H11" s="37">
        <f t="shared" si="0"/>
        <v>6917.8490566037735</v>
      </c>
      <c r="I11" s="8" t="s">
        <v>50</v>
      </c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5"/>
      <c r="W11" s="15"/>
      <c r="X11" s="15"/>
    </row>
    <row r="12" spans="2:24" ht="43.2" x14ac:dyDescent="0.3">
      <c r="C12" s="31" t="s">
        <v>59</v>
      </c>
      <c r="D12" s="31" t="s">
        <v>57</v>
      </c>
      <c r="E12" s="32" t="s">
        <v>55</v>
      </c>
      <c r="F12" s="33">
        <v>137</v>
      </c>
      <c r="G12" s="24">
        <v>1770000</v>
      </c>
      <c r="H12" s="37">
        <f t="shared" si="0"/>
        <v>12919.70802919708</v>
      </c>
      <c r="I12" s="8" t="s">
        <v>58</v>
      </c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5"/>
      <c r="W12" s="15"/>
      <c r="X12" s="15"/>
    </row>
    <row r="13" spans="2:24" ht="28.8" x14ac:dyDescent="0.3">
      <c r="C13" s="31" t="s">
        <v>42</v>
      </c>
      <c r="D13" s="31" t="s">
        <v>47</v>
      </c>
      <c r="E13" s="32" t="s">
        <v>45</v>
      </c>
      <c r="F13" s="33">
        <f>(69+91)/2</f>
        <v>80</v>
      </c>
      <c r="G13" s="24">
        <v>575000</v>
      </c>
      <c r="H13" s="37">
        <f t="shared" si="0"/>
        <v>7187.5</v>
      </c>
      <c r="I13" s="8" t="s">
        <v>46</v>
      </c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5"/>
      <c r="W13" s="15"/>
      <c r="X13" s="15"/>
    </row>
    <row r="14" spans="2:24" ht="28.8" x14ac:dyDescent="0.3">
      <c r="C14" s="31" t="s">
        <v>62</v>
      </c>
      <c r="D14" s="31" t="s">
        <v>63</v>
      </c>
      <c r="E14" s="32" t="s">
        <v>45</v>
      </c>
      <c r="F14" s="33">
        <v>47</v>
      </c>
      <c r="G14" s="24">
        <v>297000</v>
      </c>
      <c r="H14" s="37">
        <f t="shared" si="0"/>
        <v>6319.1489361702124</v>
      </c>
      <c r="I14" s="8" t="s">
        <v>64</v>
      </c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5"/>
      <c r="W14" s="15"/>
      <c r="X14" s="15"/>
    </row>
    <row r="15" spans="2:24" ht="28.8" x14ac:dyDescent="0.3">
      <c r="C15" s="31" t="s">
        <v>51</v>
      </c>
      <c r="D15" s="31" t="s">
        <v>52</v>
      </c>
      <c r="E15" s="32" t="s">
        <v>55</v>
      </c>
      <c r="F15" s="33">
        <v>42</v>
      </c>
      <c r="G15" s="24">
        <v>316000</v>
      </c>
      <c r="H15" s="37">
        <f t="shared" si="0"/>
        <v>7523.8095238095239</v>
      </c>
      <c r="I15" s="8" t="s">
        <v>69</v>
      </c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5"/>
      <c r="W15" s="15"/>
      <c r="X15" s="15"/>
    </row>
    <row r="16" spans="2:24" x14ac:dyDescent="0.3"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5"/>
      <c r="W16" s="15"/>
      <c r="X16" s="15"/>
    </row>
    <row r="17" spans="3:24" x14ac:dyDescent="0.3">
      <c r="C17" s="25" t="s">
        <v>3</v>
      </c>
      <c r="D17" s="26"/>
      <c r="E17" s="26"/>
      <c r="F17" s="38">
        <f>MEDIAN(F9:F15)</f>
        <v>137</v>
      </c>
      <c r="G17" s="40">
        <f>MEDIAN(G9:G15)</f>
        <v>1770000</v>
      </c>
      <c r="H17" s="39">
        <f>MEDIAN(H9:H15)</f>
        <v>7523.8095238095239</v>
      </c>
      <c r="I17" s="35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5"/>
      <c r="W17" s="15"/>
      <c r="X17" s="15"/>
    </row>
    <row r="18" spans="3:24" x14ac:dyDescent="0.3"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5"/>
      <c r="W18" s="15"/>
      <c r="X18" s="15"/>
    </row>
    <row r="19" spans="3:24" x14ac:dyDescent="0.3">
      <c r="H19" s="23"/>
      <c r="I19" s="23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5"/>
      <c r="W19" s="15"/>
      <c r="X19" s="15"/>
    </row>
    <row r="20" spans="3:24" x14ac:dyDescent="0.3"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5"/>
      <c r="W20" s="15"/>
      <c r="X20" s="15"/>
    </row>
    <row r="21" spans="3:24" x14ac:dyDescent="0.3"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5"/>
      <c r="W21" s="15"/>
      <c r="X21" s="15"/>
    </row>
    <row r="22" spans="3:24" x14ac:dyDescent="0.3"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5"/>
      <c r="W22" s="15"/>
      <c r="X22" s="15"/>
    </row>
    <row r="23" spans="3:24" x14ac:dyDescent="0.3">
      <c r="K23" s="16"/>
      <c r="L23" s="27"/>
      <c r="M23" s="16"/>
      <c r="N23" s="16"/>
      <c r="O23" s="16"/>
      <c r="P23" s="16"/>
      <c r="Q23" s="16"/>
      <c r="R23" s="16"/>
      <c r="S23" s="16"/>
      <c r="T23" s="16"/>
      <c r="U23" s="16"/>
      <c r="V23" s="15"/>
      <c r="W23" s="15"/>
      <c r="X23" s="15"/>
    </row>
    <row r="24" spans="3:24" x14ac:dyDescent="0.3"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5"/>
    </row>
    <row r="25" spans="3:24" x14ac:dyDescent="0.3"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5"/>
    </row>
    <row r="26" spans="3:24" x14ac:dyDescent="0.3"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5"/>
    </row>
    <row r="27" spans="3:24" x14ac:dyDescent="0.3"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5"/>
    </row>
    <row r="28" spans="3:24" x14ac:dyDescent="0.3"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5"/>
    </row>
    <row r="29" spans="3:24" x14ac:dyDescent="0.3"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5"/>
    </row>
    <row r="30" spans="3:24" x14ac:dyDescent="0.3"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5"/>
    </row>
    <row r="31" spans="3:24" x14ac:dyDescent="0.3"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5"/>
    </row>
    <row r="32" spans="3:24" x14ac:dyDescent="0.3"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5"/>
    </row>
    <row r="33" spans="11:22" x14ac:dyDescent="0.3"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5"/>
    </row>
    <row r="34" spans="11:22" x14ac:dyDescent="0.3"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5"/>
    </row>
    <row r="35" spans="11:22" x14ac:dyDescent="0.3"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5"/>
    </row>
    <row r="36" spans="11:22" x14ac:dyDescent="0.3"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5"/>
    </row>
    <row r="37" spans="11:22" x14ac:dyDescent="0.3"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5"/>
    </row>
    <row r="38" spans="11:22" x14ac:dyDescent="0.3"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5"/>
    </row>
    <row r="39" spans="11:22" x14ac:dyDescent="0.3"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5"/>
    </row>
    <row r="40" spans="11:22" x14ac:dyDescent="0.3"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5"/>
    </row>
    <row r="41" spans="11:22" x14ac:dyDescent="0.3"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5"/>
    </row>
    <row r="42" spans="11:22" x14ac:dyDescent="0.3"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5"/>
    </row>
    <row r="43" spans="11:22" x14ac:dyDescent="0.3"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5"/>
    </row>
    <row r="44" spans="11:22" x14ac:dyDescent="0.3"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5"/>
    </row>
    <row r="45" spans="11:22" x14ac:dyDescent="0.3"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5"/>
    </row>
    <row r="46" spans="11:22" x14ac:dyDescent="0.3"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5"/>
    </row>
    <row r="47" spans="11:22" x14ac:dyDescent="0.3"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5"/>
    </row>
    <row r="48" spans="11:22" x14ac:dyDescent="0.3"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5"/>
    </row>
    <row r="49" spans="11:22" x14ac:dyDescent="0.3"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5"/>
    </row>
    <row r="50" spans="11:22" x14ac:dyDescent="0.3"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5"/>
    </row>
    <row r="51" spans="11:22" x14ac:dyDescent="0.3"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5"/>
    </row>
    <row r="52" spans="11:22" x14ac:dyDescent="0.3"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5"/>
    </row>
    <row r="53" spans="11:22" x14ac:dyDescent="0.3"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5"/>
    </row>
    <row r="54" spans="11:22" x14ac:dyDescent="0.3"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5"/>
    </row>
    <row r="55" spans="11:22" x14ac:dyDescent="0.3"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5"/>
    </row>
    <row r="56" spans="11:22" x14ac:dyDescent="0.3"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5"/>
    </row>
    <row r="57" spans="11:22" x14ac:dyDescent="0.3"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5"/>
    </row>
    <row r="58" spans="11:22" x14ac:dyDescent="0.3"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5"/>
    </row>
    <row r="59" spans="11:22" x14ac:dyDescent="0.3"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5"/>
    </row>
    <row r="60" spans="11:22" x14ac:dyDescent="0.3"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5"/>
    </row>
    <row r="61" spans="11:22" x14ac:dyDescent="0.3"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5"/>
    </row>
    <row r="62" spans="11:22" x14ac:dyDescent="0.3"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5"/>
    </row>
    <row r="63" spans="11:22" x14ac:dyDescent="0.3"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5"/>
    </row>
    <row r="64" spans="11:22" x14ac:dyDescent="0.3"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5"/>
    </row>
    <row r="65" spans="11:22" x14ac:dyDescent="0.3"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5"/>
    </row>
    <row r="66" spans="11:22" x14ac:dyDescent="0.3"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5"/>
    </row>
    <row r="67" spans="11:22" x14ac:dyDescent="0.3"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5"/>
    </row>
    <row r="68" spans="11:22" x14ac:dyDescent="0.3"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5"/>
    </row>
    <row r="69" spans="11:22" x14ac:dyDescent="0.3"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5"/>
    </row>
    <row r="70" spans="11:22" x14ac:dyDescent="0.3"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5"/>
    </row>
    <row r="71" spans="11:22" x14ac:dyDescent="0.3"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5"/>
    </row>
    <row r="72" spans="11:22" x14ac:dyDescent="0.3"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5"/>
    </row>
    <row r="73" spans="11:22" x14ac:dyDescent="0.3"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5"/>
    </row>
    <row r="74" spans="11:22" x14ac:dyDescent="0.3"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5"/>
    </row>
    <row r="75" spans="11:22" x14ac:dyDescent="0.3"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5"/>
    </row>
    <row r="76" spans="11:22" x14ac:dyDescent="0.3"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5"/>
    </row>
    <row r="77" spans="11:22" x14ac:dyDescent="0.3"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5"/>
    </row>
    <row r="78" spans="11:22" x14ac:dyDescent="0.3"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5"/>
    </row>
    <row r="79" spans="11:22" x14ac:dyDescent="0.3"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5"/>
    </row>
    <row r="80" spans="11:22" x14ac:dyDescent="0.3"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5"/>
    </row>
    <row r="81" spans="11:22" x14ac:dyDescent="0.3"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5"/>
    </row>
    <row r="82" spans="11:22" x14ac:dyDescent="0.3"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5"/>
    </row>
    <row r="83" spans="11:22" x14ac:dyDescent="0.3"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5"/>
    </row>
    <row r="84" spans="11:22" x14ac:dyDescent="0.3"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5"/>
    </row>
    <row r="85" spans="11:22" x14ac:dyDescent="0.3"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5"/>
    </row>
    <row r="86" spans="11:22" x14ac:dyDescent="0.3"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5"/>
    </row>
    <row r="87" spans="11:22" x14ac:dyDescent="0.3"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5"/>
    </row>
    <row r="88" spans="11:22" x14ac:dyDescent="0.3"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5"/>
    </row>
    <row r="89" spans="11:22" x14ac:dyDescent="0.3"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5"/>
    </row>
    <row r="90" spans="11:22" x14ac:dyDescent="0.3"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5"/>
    </row>
    <row r="91" spans="11:22" x14ac:dyDescent="0.3">
      <c r="K91" s="15"/>
      <c r="L91" s="15"/>
      <c r="M91" s="15"/>
      <c r="N91" s="15"/>
      <c r="O91" s="15"/>
      <c r="P91" s="15"/>
      <c r="Q91" s="15"/>
      <c r="R91" s="15"/>
      <c r="S91" s="15"/>
      <c r="T91" s="15"/>
      <c r="U91" s="15"/>
      <c r="V91" s="15"/>
    </row>
    <row r="92" spans="11:22" x14ac:dyDescent="0.3"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</row>
    <row r="93" spans="11:22" x14ac:dyDescent="0.3"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</row>
    <row r="94" spans="11:22" x14ac:dyDescent="0.3">
      <c r="K94" s="15"/>
      <c r="L94" s="15"/>
      <c r="M94" s="15"/>
      <c r="N94" s="15"/>
      <c r="O94" s="15"/>
      <c r="P94" s="15"/>
      <c r="Q94" s="15"/>
      <c r="R94" s="15"/>
      <c r="S94" s="15"/>
      <c r="T94" s="15"/>
      <c r="U94" s="15"/>
      <c r="V94" s="15"/>
    </row>
    <row r="95" spans="11:22" x14ac:dyDescent="0.3">
      <c r="K95" s="15"/>
      <c r="L95" s="15"/>
      <c r="M95" s="15"/>
      <c r="N95" s="15"/>
      <c r="O95" s="15"/>
      <c r="P95" s="15"/>
      <c r="Q95" s="15"/>
      <c r="R95" s="15"/>
      <c r="S95" s="15"/>
      <c r="T95" s="15"/>
      <c r="U95" s="15"/>
      <c r="V95" s="15"/>
    </row>
  </sheetData>
  <sortState ref="B9:X15">
    <sortCondition descending="1" ref="F9:F15"/>
  </sortState>
  <pageMargins left="0.7" right="0.7" top="0.75" bottom="0.75" header="0.3" footer="0.3"/>
  <pageSetup scale="40" orientation="portrait" r:id="rId1"/>
  <ignoredErrors>
    <ignoredError sqref="H13 H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Development-Comps</vt:lpstr>
      <vt:lpstr>Residential-Comps</vt:lpstr>
      <vt:lpstr>'Development-Comps'!Print_Area</vt:lpstr>
      <vt:lpstr>'Residential-Comps'!Print_Area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BIWS</dc:creator>
  <cp:lastModifiedBy>BIWS</cp:lastModifiedBy>
  <dcterms:created xsi:type="dcterms:W3CDTF">2015-04-09T15:14:22Z</dcterms:created>
  <dcterms:modified xsi:type="dcterms:W3CDTF">2015-08-27T05:56:42Z</dcterms:modified>
</cp:coreProperties>
</file>